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916" yWindow="65236" windowWidth="25820" windowHeight="17220" activeTab="0"/>
  </bookViews>
  <sheets>
    <sheet name="ASC 3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robrown</author>
  </authors>
  <commentList>
    <comment ref="A6" authorId="0">
      <text>
        <r>
          <rPr>
            <b/>
            <sz val="8"/>
            <rFont val="Tahoma"/>
            <family val="0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AMEC drill  item number.
Example: 335E04375A21M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Cost in dollars of drill.
Example: $135.00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Number of holes drilled with new drill. 
Example: 1000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Cost in dollars to regrind drill.
Example: $77.00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Cost of tooling per hole based on sum of new drill and regrind cost.
Auto calculation.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Number of holes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Repeat of field above for AMEC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D43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<sst xmlns="http://schemas.openxmlformats.org/spreadsheetml/2006/main" count="89" uniqueCount="48">
  <si>
    <t>ASC 320 Cost Per Hole</t>
  </si>
  <si>
    <t>Machine $ Hour</t>
  </si>
  <si>
    <t>Competitive Manufacturer</t>
  </si>
  <si>
    <t>ASC 320 Drill Number</t>
  </si>
  <si>
    <t>Insert/Drill Item Number</t>
  </si>
  <si>
    <t>Inserts per Step (1 Minimum)</t>
  </si>
  <si>
    <t>New Drill Cost</t>
  </si>
  <si>
    <t>Insert/New Drill Cost</t>
  </si>
  <si>
    <t>New Drill Life (# of Holes)</t>
  </si>
  <si>
    <t>Insert Life/Index or New Drill Life</t>
  </si>
  <si>
    <t>Regrind Cost</t>
  </si>
  <si>
    <t>Number of Indexes (1 Minimum)</t>
  </si>
  <si>
    <t>Regrind Life</t>
  </si>
  <si>
    <t>Number of Regrinds</t>
  </si>
  <si>
    <t>Depth Of Cut</t>
  </si>
  <si>
    <t>Depth of Cut</t>
  </si>
  <si>
    <t>Total Inches Drilled With Tool</t>
  </si>
  <si>
    <t>Total Minutes Drilled With Tool</t>
  </si>
  <si>
    <t>Tool Change (Minutes)</t>
  </si>
  <si>
    <t>Holder Item Number (If Needed)</t>
  </si>
  <si>
    <t>Holder Cost (If Needed)</t>
  </si>
  <si>
    <t>Holder Life (# Insert Changes)</t>
  </si>
  <si>
    <t>Diameter</t>
  </si>
  <si>
    <t>SFM</t>
  </si>
  <si>
    <t>IPR</t>
  </si>
  <si>
    <t>IPM</t>
  </si>
  <si>
    <t>Tool Index Time (Seconds)</t>
  </si>
  <si>
    <t># Passes (1 Minimum)</t>
  </si>
  <si>
    <t>Cycle Time (Seconds)</t>
  </si>
  <si>
    <t>Process Cost/Hole</t>
  </si>
  <si>
    <t>Tooling Cost/Hole</t>
  </si>
  <si>
    <t>Total Cost/Hole</t>
  </si>
  <si>
    <t>Results</t>
  </si>
  <si>
    <t>Number of Holes Processed</t>
  </si>
  <si>
    <t>AMEC Cost Per Hole</t>
  </si>
  <si>
    <t>Competitive Cost Per Hole</t>
  </si>
  <si>
    <t>AMEC Total Tool Cost</t>
  </si>
  <si>
    <t>Competitive Total Tool Cost</t>
  </si>
  <si>
    <t>Date:</t>
  </si>
  <si>
    <t>AMEC Total Hole Cost</t>
  </si>
  <si>
    <t>Competitive Total Hole Cost</t>
  </si>
  <si>
    <t>Customer:</t>
  </si>
  <si>
    <t>Savings with AMEC Tool</t>
  </si>
  <si>
    <t>%Savings</t>
  </si>
  <si>
    <t>Prepared by:</t>
  </si>
  <si>
    <r>
      <t>Test Number:</t>
    </r>
    <r>
      <rPr>
        <b/>
        <sz val="10"/>
        <rFont val="Arial"/>
        <family val="2"/>
      </rPr>
      <t xml:space="preserve"> </t>
    </r>
  </si>
  <si>
    <r>
      <t>Customer Contact:</t>
    </r>
    <r>
      <rPr>
        <b/>
        <sz val="10"/>
        <rFont val="Arial"/>
        <family val="2"/>
      </rPr>
      <t xml:space="preserve"> </t>
    </r>
  </si>
  <si>
    <t>rev. 2 03/09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</si>
</sst>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locked="0"/>
    </xf>
    <xf numFmtId="0" fontId="4" fillId="34" borderId="0" xfId="0" applyFont="1" applyFill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4" fillId="34" borderId="0" xfId="0" applyFont="1" applyFill="1" applyAlignment="1">
      <alignment horizontal="left" indent="1"/>
    </xf>
    <xf numFmtId="3" fontId="0" fillId="33" borderId="10" xfId="0" applyNumberFormat="1" applyFill="1" applyBorder="1" applyAlignment="1" applyProtection="1">
      <alignment horizontal="right"/>
      <protection hidden="1"/>
    </xf>
    <xf numFmtId="3" fontId="0" fillId="33" borderId="10" xfId="0" applyNumberFormat="1" applyFill="1" applyBorder="1" applyAlignment="1" applyProtection="1">
      <alignment horizontal="right"/>
      <protection/>
    </xf>
    <xf numFmtId="2" fontId="0" fillId="33" borderId="10" xfId="0" applyNumberFormat="1" applyFill="1" applyBorder="1" applyAlignment="1" applyProtection="1">
      <alignment/>
      <protection hidden="1"/>
    </xf>
    <xf numFmtId="2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68" fontId="0" fillId="33" borderId="10" xfId="0" applyNumberFormat="1" applyFill="1" applyBorder="1" applyAlignment="1" applyProtection="1">
      <alignment/>
      <protection hidden="1"/>
    </xf>
    <xf numFmtId="168" fontId="0" fillId="33" borderId="10" xfId="0" applyNumberFormat="1" applyFill="1" applyBorder="1" applyAlignment="1">
      <alignment/>
    </xf>
    <xf numFmtId="168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indent="1"/>
    </xf>
    <xf numFmtId="168" fontId="0" fillId="0" borderId="0" xfId="0" applyNumberFormat="1" applyFill="1" applyBorder="1" applyAlignment="1">
      <alignment/>
    </xf>
    <xf numFmtId="0" fontId="5" fillId="35" borderId="0" xfId="0" applyFont="1" applyFill="1" applyAlignment="1">
      <alignment horizontal="left" indent="1"/>
    </xf>
    <xf numFmtId="0" fontId="0" fillId="35" borderId="0" xfId="0" applyFill="1" applyAlignment="1">
      <alignment/>
    </xf>
    <xf numFmtId="0" fontId="0" fillId="35" borderId="0" xfId="0" applyFill="1" applyAlignment="1">
      <alignment horizontal="left" indent="1"/>
    </xf>
    <xf numFmtId="0" fontId="4" fillId="35" borderId="0" xfId="0" applyFont="1" applyFill="1" applyAlignment="1">
      <alignment horizontal="left" indent="1"/>
    </xf>
    <xf numFmtId="3" fontId="0" fillId="35" borderId="0" xfId="0" applyNumberFormat="1" applyFill="1" applyBorder="1" applyAlignment="1" applyProtection="1">
      <alignment horizontal="right"/>
      <protection/>
    </xf>
    <xf numFmtId="0" fontId="0" fillId="0" borderId="0" xfId="0" applyFill="1" applyAlignment="1">
      <alignment horizontal="left" indent="1"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6" fillId="0" borderId="0" xfId="0" applyFont="1" applyBorder="1" applyAlignment="1" applyProtection="1">
      <alignment horizontal="left" indent="5"/>
      <protection/>
    </xf>
    <xf numFmtId="173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0" fontId="0" fillId="33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342" t="35876" r="5235"/>
        <a:stretch>
          <a:fillRect/>
        </a:stretch>
      </xdr:blipFill>
      <xdr:spPr>
        <a:xfrm>
          <a:off x="0" y="0"/>
          <a:ext cx="9896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PageLayoutView="0" workbookViewId="0" topLeftCell="A1">
      <selection activeCell="K13" sqref="K13"/>
    </sheetView>
  </sheetViews>
  <sheetFormatPr defaultColWidth="8.8515625" defaultRowHeight="12.75"/>
  <cols>
    <col min="1" max="1" width="34.28125" style="0" customWidth="1"/>
    <col min="2" max="2" width="15.7109375" style="0" customWidth="1"/>
    <col min="3" max="3" width="0.42578125" style="0" customWidth="1"/>
    <col min="4" max="4" width="32.28125" style="0" customWidth="1"/>
    <col min="5" max="5" width="15.8515625" style="0" customWidth="1"/>
    <col min="6" max="6" width="0.42578125" style="0" customWidth="1"/>
    <col min="7" max="7" width="32.28125" style="0" customWidth="1"/>
    <col min="8" max="8" width="15.7109375" style="0" customWidth="1"/>
    <col min="9" max="9" width="0.42578125" style="0" customWidth="1"/>
  </cols>
  <sheetData>
    <row r="1" spans="1:8" ht="84.75" customHeight="1">
      <c r="A1" s="48"/>
      <c r="B1" s="48"/>
      <c r="C1" s="48"/>
      <c r="D1" s="48"/>
      <c r="E1" s="48"/>
      <c r="F1" s="48"/>
      <c r="G1" s="48"/>
      <c r="H1" s="48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8">
      <c r="A3" s="46" t="s">
        <v>0</v>
      </c>
      <c r="B3" s="46"/>
      <c r="C3" s="46"/>
      <c r="D3" s="46"/>
      <c r="E3" s="46"/>
      <c r="F3" s="46"/>
      <c r="G3" s="46"/>
      <c r="H3" s="46"/>
    </row>
    <row r="6" spans="1:8" ht="12.75">
      <c r="A6" s="1" t="s">
        <v>1</v>
      </c>
      <c r="B6" s="2"/>
      <c r="D6" s="1" t="s">
        <v>2</v>
      </c>
      <c r="E6" s="3"/>
      <c r="G6" s="1" t="s">
        <v>2</v>
      </c>
      <c r="H6" s="3"/>
    </row>
    <row r="7" spans="1:7" ht="12.75">
      <c r="A7" s="1"/>
      <c r="B7" s="4"/>
      <c r="D7" s="5"/>
      <c r="G7" s="5"/>
    </row>
    <row r="8" spans="1:8" ht="12.75">
      <c r="A8" s="1" t="s">
        <v>3</v>
      </c>
      <c r="B8" s="3"/>
      <c r="D8" s="1" t="s">
        <v>4</v>
      </c>
      <c r="E8" s="3"/>
      <c r="G8" s="1" t="s">
        <v>4</v>
      </c>
      <c r="H8" s="3"/>
    </row>
    <row r="9" spans="1:8" ht="12.75">
      <c r="A9" s="1"/>
      <c r="B9" s="6"/>
      <c r="D9" s="1" t="s">
        <v>5</v>
      </c>
      <c r="E9" s="7">
        <v>1</v>
      </c>
      <c r="G9" s="1" t="s">
        <v>5</v>
      </c>
      <c r="H9" s="7">
        <v>1</v>
      </c>
    </row>
    <row r="10" spans="1:8" ht="12.75">
      <c r="A10" s="1" t="s">
        <v>6</v>
      </c>
      <c r="B10" s="2">
        <v>0</v>
      </c>
      <c r="D10" s="1" t="s">
        <v>7</v>
      </c>
      <c r="E10" s="2">
        <v>0</v>
      </c>
      <c r="G10" s="1" t="s">
        <v>7</v>
      </c>
      <c r="H10" s="2">
        <v>0</v>
      </c>
    </row>
    <row r="11" spans="1:8" ht="12.75">
      <c r="A11" s="1" t="s">
        <v>8</v>
      </c>
      <c r="B11" s="3">
        <v>0</v>
      </c>
      <c r="D11" s="1" t="s">
        <v>9</v>
      </c>
      <c r="E11" s="3">
        <v>0</v>
      </c>
      <c r="G11" s="1" t="s">
        <v>9</v>
      </c>
      <c r="H11" s="3">
        <v>0</v>
      </c>
    </row>
    <row r="12" spans="1:9" ht="12.75">
      <c r="A12" s="1" t="s">
        <v>10</v>
      </c>
      <c r="B12" s="2">
        <v>0</v>
      </c>
      <c r="C12" s="8">
        <f>IF(B13=0,0,(B12/B13))</f>
        <v>0</v>
      </c>
      <c r="D12" s="1" t="s">
        <v>11</v>
      </c>
      <c r="E12" s="3">
        <v>1</v>
      </c>
      <c r="G12" s="1" t="s">
        <v>11</v>
      </c>
      <c r="H12" s="3">
        <v>1</v>
      </c>
      <c r="I12" s="8">
        <f>IF(H14=0,0,(H13/H14))</f>
        <v>0</v>
      </c>
    </row>
    <row r="13" spans="1:8" ht="12.75">
      <c r="A13" s="1" t="s">
        <v>12</v>
      </c>
      <c r="B13" s="9">
        <v>0</v>
      </c>
      <c r="D13" s="1" t="s">
        <v>10</v>
      </c>
      <c r="E13" s="2">
        <v>0</v>
      </c>
      <c r="F13" s="8">
        <f>IF(E14=0,0,(E13*E15))</f>
        <v>0</v>
      </c>
      <c r="G13" s="1" t="s">
        <v>10</v>
      </c>
      <c r="H13" s="2">
        <v>0</v>
      </c>
    </row>
    <row r="14" spans="1:8" ht="12.75">
      <c r="A14" s="1" t="s">
        <v>13</v>
      </c>
      <c r="B14" s="9">
        <v>0</v>
      </c>
      <c r="C14" s="8">
        <f>(B13*B14)</f>
        <v>0</v>
      </c>
      <c r="D14" s="1" t="s">
        <v>12</v>
      </c>
      <c r="E14" s="9">
        <v>0</v>
      </c>
      <c r="G14" s="1" t="s">
        <v>12</v>
      </c>
      <c r="H14" s="9">
        <v>0</v>
      </c>
    </row>
    <row r="15" spans="1:8" ht="12.75">
      <c r="A15" s="1"/>
      <c r="B15" s="9"/>
      <c r="C15" s="8"/>
      <c r="D15" s="1" t="s">
        <v>13</v>
      </c>
      <c r="E15" s="9">
        <v>0</v>
      </c>
      <c r="G15" s="1" t="s">
        <v>13</v>
      </c>
      <c r="H15" s="9">
        <v>0</v>
      </c>
    </row>
    <row r="16" spans="1:9" ht="12.75">
      <c r="A16" s="1" t="s">
        <v>14</v>
      </c>
      <c r="B16" s="10">
        <v>0</v>
      </c>
      <c r="D16" s="1" t="s">
        <v>15</v>
      </c>
      <c r="E16" s="10">
        <v>0</v>
      </c>
      <c r="G16" s="1" t="s">
        <v>15</v>
      </c>
      <c r="H16" s="10">
        <v>0</v>
      </c>
      <c r="I16" s="8"/>
    </row>
    <row r="17" spans="1:9" ht="12.75">
      <c r="A17" s="1" t="s">
        <v>16</v>
      </c>
      <c r="B17" s="11">
        <f>(C18*B16)</f>
        <v>0</v>
      </c>
      <c r="C17" s="8"/>
      <c r="D17" s="1" t="s">
        <v>16</v>
      </c>
      <c r="E17" s="12">
        <f>(F18*E16)</f>
        <v>0</v>
      </c>
      <c r="F17" s="8"/>
      <c r="G17" s="1" t="s">
        <v>16</v>
      </c>
      <c r="H17" s="12">
        <f>(I17*H16)</f>
        <v>0</v>
      </c>
      <c r="I17" s="8">
        <f>(H11*H12)+(H14*H15)</f>
        <v>0</v>
      </c>
    </row>
    <row r="18" spans="1:9" ht="12.75">
      <c r="A18" s="1" t="s">
        <v>17</v>
      </c>
      <c r="B18" s="13">
        <f>(C18*B30)/60</f>
        <v>0</v>
      </c>
      <c r="C18" s="8">
        <f>C14+B11</f>
        <v>0</v>
      </c>
      <c r="D18" s="1" t="s">
        <v>17</v>
      </c>
      <c r="E18" s="12">
        <f>(F18*E30)/60</f>
        <v>0</v>
      </c>
      <c r="F18" s="8">
        <f>(E11*E12)+(E14*E15)</f>
        <v>0</v>
      </c>
      <c r="G18" s="1" t="s">
        <v>17</v>
      </c>
      <c r="H18" s="12">
        <f>(I17*H30)/60</f>
        <v>0</v>
      </c>
      <c r="I18" s="8"/>
    </row>
    <row r="19" spans="1:8" ht="12.75">
      <c r="A19" s="1" t="s">
        <v>18</v>
      </c>
      <c r="B19" s="3">
        <v>0</v>
      </c>
      <c r="D19" s="1" t="s">
        <v>18</v>
      </c>
      <c r="E19" s="3">
        <v>0</v>
      </c>
      <c r="F19" s="8"/>
      <c r="G19" s="1" t="s">
        <v>18</v>
      </c>
      <c r="H19" s="3">
        <v>0</v>
      </c>
    </row>
    <row r="20" spans="1:8" ht="12.75">
      <c r="A20" s="1"/>
      <c r="B20" s="14"/>
      <c r="D20" s="1" t="s">
        <v>19</v>
      </c>
      <c r="E20" s="3">
        <v>0</v>
      </c>
      <c r="G20" s="1" t="s">
        <v>19</v>
      </c>
      <c r="H20" s="3">
        <v>0</v>
      </c>
    </row>
    <row r="21" spans="1:8" ht="12.75">
      <c r="A21" s="1"/>
      <c r="B21" s="15"/>
      <c r="D21" s="1" t="s">
        <v>20</v>
      </c>
      <c r="E21" s="2">
        <v>0</v>
      </c>
      <c r="G21" s="1" t="s">
        <v>20</v>
      </c>
      <c r="H21" s="2">
        <v>0</v>
      </c>
    </row>
    <row r="22" spans="1:8" ht="12.75">
      <c r="A22" s="1"/>
      <c r="B22" s="14"/>
      <c r="D22" s="1" t="s">
        <v>21</v>
      </c>
      <c r="E22" s="3">
        <v>0</v>
      </c>
      <c r="G22" s="1" t="s">
        <v>21</v>
      </c>
      <c r="H22" s="3">
        <v>0</v>
      </c>
    </row>
    <row r="23" spans="1:8" ht="12.75">
      <c r="A23" s="1" t="s">
        <v>22</v>
      </c>
      <c r="B23" s="16">
        <v>0</v>
      </c>
      <c r="D23" s="1" t="s">
        <v>22</v>
      </c>
      <c r="E23" s="16">
        <v>0</v>
      </c>
      <c r="G23" s="1" t="s">
        <v>22</v>
      </c>
      <c r="H23" s="16">
        <v>0</v>
      </c>
    </row>
    <row r="24" spans="1:8" ht="12.75">
      <c r="A24" s="17" t="s">
        <v>23</v>
      </c>
      <c r="B24" s="18">
        <v>0</v>
      </c>
      <c r="D24" s="17" t="s">
        <v>23</v>
      </c>
      <c r="E24" s="18">
        <v>0</v>
      </c>
      <c r="G24" s="17" t="s">
        <v>23</v>
      </c>
      <c r="H24" s="18">
        <v>0</v>
      </c>
    </row>
    <row r="25" spans="1:8" ht="12.75">
      <c r="A25" s="19" t="str">
        <f>IF(A24="SFM","RPM","SFM")</f>
        <v>RPM</v>
      </c>
      <c r="B25" s="20">
        <f>IF(B24=0,0,IF(A24="SFM",(B24*12)/(PI()*B23),(B24*PI()*B23)/12))</f>
        <v>0</v>
      </c>
      <c r="D25" s="19" t="str">
        <f>IF(D24="SFM","RPM","SFM")</f>
        <v>RPM</v>
      </c>
      <c r="E25" s="21">
        <f>IF(E24=0,0,IF(D24="SFM",(E24*12)/(PI()*E23),(E24*PI()*E23)/12))</f>
        <v>0</v>
      </c>
      <c r="G25" s="19" t="str">
        <f>IF(G24="SFM","RPM","SFM")</f>
        <v>RPM</v>
      </c>
      <c r="H25" s="21">
        <f>IF(H24=0,0,IF(G24="SFM",(H24*12)/(PI()*H23),(H24*PI()*H23)/12))</f>
        <v>0</v>
      </c>
    </row>
    <row r="26" spans="1:8" ht="12.75">
      <c r="A26" s="1" t="s">
        <v>24</v>
      </c>
      <c r="B26" s="3">
        <v>0</v>
      </c>
      <c r="D26" s="1" t="s">
        <v>24</v>
      </c>
      <c r="E26" s="3">
        <v>0</v>
      </c>
      <c r="G26" s="1" t="s">
        <v>24</v>
      </c>
      <c r="H26" s="3">
        <v>0</v>
      </c>
    </row>
    <row r="27" spans="1:8" ht="12.75">
      <c r="A27" s="1" t="s">
        <v>25</v>
      </c>
      <c r="B27" s="22">
        <f>IF(A24="RPM",(B24*B26),(B25*B26))</f>
        <v>0</v>
      </c>
      <c r="D27" s="1" t="s">
        <v>25</v>
      </c>
      <c r="E27" s="23">
        <f>IF(D24="RPM",(E24*E26),(E25*E26))</f>
        <v>0</v>
      </c>
      <c r="G27" s="1" t="s">
        <v>25</v>
      </c>
      <c r="H27" s="23">
        <f>IF(G24="RPM",(H24*H26),(H25*H26))</f>
        <v>0</v>
      </c>
    </row>
    <row r="28" spans="1:8" ht="12.75">
      <c r="A28" s="1" t="s">
        <v>26</v>
      </c>
      <c r="B28" s="24">
        <v>0</v>
      </c>
      <c r="D28" s="1" t="s">
        <v>26</v>
      </c>
      <c r="E28" s="24">
        <v>0</v>
      </c>
      <c r="G28" s="1" t="s">
        <v>26</v>
      </c>
      <c r="H28" s="24">
        <v>0</v>
      </c>
    </row>
    <row r="29" spans="1:8" ht="12.75">
      <c r="A29" s="1"/>
      <c r="B29" s="14"/>
      <c r="D29" s="1" t="s">
        <v>27</v>
      </c>
      <c r="E29" s="3">
        <v>1</v>
      </c>
      <c r="G29" s="1" t="s">
        <v>27</v>
      </c>
      <c r="H29" s="3">
        <v>1</v>
      </c>
    </row>
    <row r="30" spans="1:8" ht="12.75">
      <c r="A30" s="1" t="s">
        <v>28</v>
      </c>
      <c r="B30" s="22">
        <f>IF(B27=0,0,(((B16)/B27)*60)+B28)</f>
        <v>0</v>
      </c>
      <c r="D30" s="1" t="s">
        <v>28</v>
      </c>
      <c r="E30" s="23">
        <f>IF(E27=0,0,(((E16*E29)/E27)*60)+E28)</f>
        <v>0</v>
      </c>
      <c r="G30" s="1" t="s">
        <v>28</v>
      </c>
      <c r="H30" s="23">
        <f>IF(H27=0,0,(((H16*H29)/H27)*60)+H28)</f>
        <v>0</v>
      </c>
    </row>
    <row r="31" spans="1:8" ht="12.75">
      <c r="A31" s="1" t="s">
        <v>29</v>
      </c>
      <c r="B31" s="25">
        <f>IF(B27=0,0,((B30/60)*(B6/60)+B19*(1+B14)/(B6/60)/C18))</f>
        <v>0</v>
      </c>
      <c r="D31" s="1" t="s">
        <v>29</v>
      </c>
      <c r="E31" s="26">
        <f>IF(E27=0,0,((E30/60)*(B6/60)+E19*(1+E15)/(B6/60)/F18))</f>
        <v>0</v>
      </c>
      <c r="G31" s="1" t="s">
        <v>29</v>
      </c>
      <c r="H31" s="26">
        <f>IF(H27=0,0,((H30/60)*(B6/60)+H19*(1+H15)/(B6/60)/I17))</f>
        <v>0</v>
      </c>
    </row>
    <row r="32" spans="1:8" ht="12.75">
      <c r="A32" s="1" t="s">
        <v>30</v>
      </c>
      <c r="B32" s="25">
        <f>IF(B10=0,0,((B10)+(B12*B14)+IF(B21=0,0,(B21/B22)))/C18)</f>
        <v>0</v>
      </c>
      <c r="D32" s="1" t="s">
        <v>30</v>
      </c>
      <c r="E32" s="26">
        <f>IF(E10=0,0,((((E10*E9)+(E13*E15)+IF(E21=0,0,(E21/E22)))/F18)))</f>
        <v>0</v>
      </c>
      <c r="G32" s="1" t="s">
        <v>30</v>
      </c>
      <c r="H32" s="26">
        <f>IF(H10=0,0,((((H10*H9)+(H13*H15)+IF(H21=0,0,(H21/H22)))/I17)))</f>
        <v>0</v>
      </c>
    </row>
    <row r="33" spans="1:8" ht="12.75">
      <c r="A33" s="1" t="s">
        <v>31</v>
      </c>
      <c r="B33" s="25">
        <f>(B31+B32)</f>
        <v>0</v>
      </c>
      <c r="D33" s="1" t="s">
        <v>31</v>
      </c>
      <c r="E33" s="26">
        <f>(E31+E32)</f>
        <v>0</v>
      </c>
      <c r="G33" s="1" t="s">
        <v>31</v>
      </c>
      <c r="H33" s="26">
        <f>(H31+H32)</f>
        <v>0</v>
      </c>
    </row>
    <row r="34" spans="1:8" ht="12.75">
      <c r="A34" s="1"/>
      <c r="B34" s="27"/>
      <c r="C34" s="28"/>
      <c r="D34" s="29"/>
      <c r="E34" s="30"/>
      <c r="F34" s="28"/>
      <c r="G34" s="29"/>
      <c r="H34" s="30"/>
    </row>
    <row r="35" spans="1:8" s="28" customFormat="1" ht="18">
      <c r="A35" s="31" t="s">
        <v>32</v>
      </c>
      <c r="B35" s="32"/>
      <c r="C35" s="32"/>
      <c r="D35" s="33"/>
      <c r="E35" s="32"/>
      <c r="F35" s="32"/>
      <c r="G35" s="34"/>
      <c r="H35" s="35"/>
    </row>
    <row r="36" spans="1:8" ht="12.75">
      <c r="A36" s="29"/>
      <c r="B36" s="28"/>
      <c r="C36" s="28"/>
      <c r="D36" s="36"/>
      <c r="E36" s="28"/>
      <c r="F36" s="28"/>
      <c r="G36" s="29"/>
      <c r="H36" s="37"/>
    </row>
    <row r="37" spans="1:8" ht="12.75">
      <c r="A37" s="1" t="s">
        <v>33</v>
      </c>
      <c r="B37" s="3">
        <v>0</v>
      </c>
      <c r="D37" s="5"/>
      <c r="G37" s="1"/>
      <c r="H37" s="38"/>
    </row>
    <row r="38" spans="1:8" ht="12.75">
      <c r="A38" s="5"/>
      <c r="D38" s="5"/>
      <c r="G38" s="1"/>
      <c r="H38" s="39"/>
    </row>
    <row r="39" spans="1:8" ht="12.75">
      <c r="A39" s="1" t="s">
        <v>34</v>
      </c>
      <c r="B39" s="26">
        <f>B33</f>
        <v>0</v>
      </c>
      <c r="D39" s="1" t="s">
        <v>35</v>
      </c>
      <c r="E39" s="26">
        <f>SUM(E33+H33)</f>
        <v>0</v>
      </c>
      <c r="G39" s="1"/>
      <c r="H39" s="38"/>
    </row>
    <row r="40" spans="1:7" ht="12.75">
      <c r="A40" s="1"/>
      <c r="D40" s="1"/>
      <c r="G40" s="1"/>
    </row>
    <row r="41" spans="1:5" ht="12.75">
      <c r="A41" s="1" t="s">
        <v>36</v>
      </c>
      <c r="B41" s="40">
        <f>(B32*B37)</f>
        <v>0</v>
      </c>
      <c r="D41" s="1" t="s">
        <v>37</v>
      </c>
      <c r="E41" s="40">
        <f>(E32+H32)*B37</f>
        <v>0</v>
      </c>
    </row>
    <row r="42" spans="1:8" ht="12.75">
      <c r="A42" s="1"/>
      <c r="D42" s="1"/>
      <c r="G42" s="41" t="s">
        <v>38</v>
      </c>
      <c r="H42" s="42"/>
    </row>
    <row r="43" spans="1:8" ht="12.75">
      <c r="A43" s="1" t="s">
        <v>39</v>
      </c>
      <c r="B43" s="40">
        <f>(B39*B37)</f>
        <v>0</v>
      </c>
      <c r="D43" s="1" t="s">
        <v>40</v>
      </c>
      <c r="E43" s="40">
        <f>(E39*B37)</f>
        <v>0</v>
      </c>
      <c r="G43" s="41" t="s">
        <v>45</v>
      </c>
      <c r="H43" s="43"/>
    </row>
    <row r="44" spans="1:8" ht="12.75">
      <c r="A44" s="1"/>
      <c r="D44" s="5"/>
      <c r="G44" s="41" t="s">
        <v>41</v>
      </c>
      <c r="H44" s="43"/>
    </row>
    <row r="45" spans="1:8" ht="12.75">
      <c r="A45" s="1" t="s">
        <v>42</v>
      </c>
      <c r="B45" s="40">
        <f>SUM(E43-B43)</f>
        <v>0</v>
      </c>
      <c r="D45" s="5"/>
      <c r="G45" s="41" t="s">
        <v>46</v>
      </c>
      <c r="H45" s="44"/>
    </row>
    <row r="46" spans="1:8" ht="12.75">
      <c r="A46" s="1" t="s">
        <v>43</v>
      </c>
      <c r="B46" s="45">
        <f>IF(B43=0,0,SUM(1-(B43/E43)))</f>
        <v>0</v>
      </c>
      <c r="D46" s="5"/>
      <c r="G46" s="41" t="s">
        <v>44</v>
      </c>
      <c r="H46" s="44"/>
    </row>
    <row r="47" spans="1:4" ht="12.75">
      <c r="A47" s="5" t="s">
        <v>47</v>
      </c>
      <c r="D47" s="5"/>
    </row>
    <row r="48" spans="1:4" ht="12.75">
      <c r="A48" s="5"/>
      <c r="D48" s="5"/>
    </row>
    <row r="49" spans="1:4" ht="12.75">
      <c r="A49" s="5"/>
      <c r="D49" s="5"/>
    </row>
    <row r="50" spans="1:4" ht="12.75">
      <c r="A50" s="5"/>
      <c r="D50" s="5"/>
    </row>
    <row r="51" spans="1:4" ht="12.75">
      <c r="A51" s="5"/>
      <c r="D51" s="5"/>
    </row>
    <row r="52" spans="1:4" ht="12.75">
      <c r="A52" s="5"/>
      <c r="D52" s="5"/>
    </row>
    <row r="53" spans="1:4" ht="12.75">
      <c r="A53" s="5"/>
      <c r="D53" s="5"/>
    </row>
  </sheetData>
  <sheetProtection password="CA55" sheet="1" objects="1" scenarios="1"/>
  <mergeCells count="2">
    <mergeCell ref="A3:H3"/>
    <mergeCell ref="A1:H1"/>
  </mergeCells>
  <dataValidations count="2">
    <dataValidation type="list" allowBlank="1" showInputMessage="1" showErrorMessage="1" prompt="Please indicate SFM or RPM&#10;" sqref="A24 D24 G24">
      <formula1>"SFM, RPM"</formula1>
    </dataValidation>
    <dataValidation allowBlank="1" showInputMessage="1" showErrorMessage="1" promptTitle="SFM/RPM Select" prompt="Please indicate SFM or RPM using menu to left." sqref="B24 E24 H24"/>
  </dataValidations>
  <printOptions/>
  <pageMargins left="0.5" right="0.5" top="0.5" bottom="0.5" header="0.5" footer="0.5"/>
  <pageSetup fitToHeight="1" fitToWidth="1" horizontalDpi="600" verticalDpi="600" orientation="landscape" scale="8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Alpeter</dc:creator>
  <cp:keywords/>
  <dc:description/>
  <cp:lastModifiedBy>Microsoft Office User</cp:lastModifiedBy>
  <dcterms:created xsi:type="dcterms:W3CDTF">2009-03-19T20:22:55Z</dcterms:created>
  <dcterms:modified xsi:type="dcterms:W3CDTF">2018-05-22T15:44:44Z</dcterms:modified>
  <cp:category/>
  <cp:version/>
  <cp:contentType/>
  <cp:contentStatus/>
</cp:coreProperties>
</file>